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63\"/>
    </mc:Choice>
  </mc:AlternateContent>
  <xr:revisionPtr revIDLastSave="0" documentId="13_ncr:1_{99C765C4-9281-4CDB-8777-22F4A5054DDF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Источники ЦИ" sheetId="7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C37" i="1" l="1"/>
  <c r="C35" i="1"/>
  <c r="C29" i="1"/>
  <c r="C30" i="1" s="1"/>
  <c r="I38" i="1"/>
  <c r="I37" i="1"/>
  <c r="I36" i="1"/>
  <c r="I35" i="1"/>
  <c r="I34" i="1"/>
  <c r="G62" i="2"/>
  <c r="G63" i="2" s="1"/>
  <c r="G65" i="2" s="1"/>
  <c r="G66" i="2" s="1"/>
  <c r="G67" i="2" s="1"/>
  <c r="G61" i="2"/>
  <c r="F61" i="2"/>
  <c r="F62" i="2" s="1"/>
  <c r="F63" i="2" s="1"/>
  <c r="F65" i="2" s="1"/>
  <c r="F66" i="2" s="1"/>
  <c r="F67" i="2" s="1"/>
  <c r="E61" i="2"/>
  <c r="E62" i="2" s="1"/>
  <c r="E63" i="2" s="1"/>
  <c r="E65" i="2" s="1"/>
  <c r="E66" i="2" s="1"/>
  <c r="E67" i="2" s="1"/>
  <c r="D61" i="2"/>
  <c r="D62" i="2" s="1"/>
  <c r="G54" i="2"/>
  <c r="H54" i="2" s="1"/>
  <c r="F54" i="2"/>
  <c r="E54" i="2"/>
  <c r="D54" i="2"/>
  <c r="H53" i="2"/>
  <c r="G38" i="2"/>
  <c r="H38" i="2" s="1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H29" i="2"/>
  <c r="G29" i="2"/>
  <c r="F29" i="2"/>
  <c r="E29" i="2"/>
  <c r="D29" i="2"/>
  <c r="H28" i="2"/>
  <c r="G23" i="2"/>
  <c r="F23" i="2"/>
  <c r="H23" i="2" s="1"/>
  <c r="E23" i="2"/>
  <c r="D23" i="2"/>
  <c r="H22" i="2"/>
  <c r="C32" i="1" l="1"/>
  <c r="C31" i="1"/>
  <c r="C38" i="1"/>
  <c r="D63" i="2"/>
  <c r="H62" i="2"/>
  <c r="H61" i="2"/>
  <c r="C40" i="1" l="1"/>
  <c r="C42" i="1" s="1"/>
  <c r="C39" i="1"/>
  <c r="D65" i="2"/>
  <c r="H63" i="2"/>
  <c r="D66" i="2" l="1"/>
  <c r="H65" i="2"/>
  <c r="H66" i="2" l="1"/>
  <c r="D67" i="2"/>
  <c r="H67" i="2" s="1"/>
</calcChain>
</file>

<file path=xl/sharedStrings.xml><?xml version="1.0" encoding="utf-8"?>
<sst xmlns="http://schemas.openxmlformats.org/spreadsheetml/2006/main" count="255" uniqueCount="137">
  <si>
    <t>СВОДКА ЗАТРАТ</t>
  </si>
  <si>
    <t>P_0963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</si>
  <si>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</si>
  <si>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</si>
  <si>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</si>
  <si>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</si>
  <si>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</si>
  <si>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</si>
  <si>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</si>
  <si>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</si>
  <si>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</si>
  <si>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</si>
  <si>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</si>
  <si>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</si>
  <si>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</si>
  <si>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</si>
  <si>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</si>
  <si>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</si>
  <si>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</si>
  <si>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</si>
  <si>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</si>
  <si>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</si>
  <si>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</si>
  <si>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</si>
  <si>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</si>
  <si>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</si>
  <si>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</si>
  <si>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</si>
  <si>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</si>
  <si>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</si>
  <si>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</si>
  <si>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</si>
  <si>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</si>
  <si>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</si>
  <si>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</si>
  <si>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</si>
  <si>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</si>
  <si>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</si>
  <si>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</si>
  <si>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</si>
  <si>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</si>
  <si>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</si>
  <si>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</si>
  <si>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</si>
  <si>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</si>
  <si>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</si>
  <si>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</si>
  <si>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</si>
  <si>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</si>
  <si>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</si>
  <si>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</si>
  <si>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</si>
  <si>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</si>
  <si>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</si>
  <si>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</si>
  <si>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</si>
  <si>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</si>
  <si>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</si>
  <si>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</si>
  <si>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</si>
  <si>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</si>
  <si>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</si>
  <si>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</si>
  <si>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</si>
  <si>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</si>
  <si>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</si>
  <si>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</si>
  <si>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</si>
  <si>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</si>
  <si>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</si>
  <si>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</si>
  <si>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</si>
  <si>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</si>
  <si>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</si>
  <si>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</si>
  <si>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</si>
  <si>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</si>
  <si>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</si>
  <si>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</si>
  <si>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</si>
  <si>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</si>
  <si>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</si>
  <si>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</si>
  <si>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</si>
  <si>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</si>
  <si>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</si>
  <si>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</si>
  <si>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</si>
  <si>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</si>
  <si>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</si>
  <si>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</si>
  <si>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</si>
  <si>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</si>
  <si>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117-02-01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</si>
  <si>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</si>
  <si>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</si>
  <si>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</si>
  <si>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</si>
  <si>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</si>
  <si>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</si>
  <si>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117-07-01</t>
  </si>
  <si>
    <t>ОСР 117-09-01</t>
  </si>
  <si>
    <t>ОСР 117-12-01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</si>
  <si>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</si>
  <si>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</si>
  <si>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</si>
  <si>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</si>
  <si>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</si>
  <si>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</si>
  <si>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</si>
  <si>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</si>
  <si>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</si>
  <si>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</si>
  <si>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</si>
  <si>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</si>
  <si>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</si>
  <si>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</si>
  <si>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</si>
  <si>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</si>
  <si>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</si>
  <si>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</si>
  <si>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</si>
  <si>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</si>
  <si>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</si>
  <si>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</si>
  <si>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</si>
  <si>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</si>
  <si>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</si>
  <si>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</si>
  <si>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ФСБЦ-21.1.07.02-1162</t>
  </si>
  <si>
    <t>Кабель силовой с алюминиевыми жилами АПвПг 3х95мк</t>
  </si>
  <si>
    <t>Реконструкция КЛ-0,4 кВ от ТП-425 до д.69 по ул.Мурысева (протяженностью 0,24 км)</t>
  </si>
  <si>
    <t>Реконструкция КЛ-0,4 кВ от ТП-425 до д.69 по ул.Мурысева (протяженностью 0,24 км)</t>
  </si>
  <si>
    <t>Реконструкция КЛ-0,4 кВ от ТП-425 до д.69 по ул.Мурысева (протяженностью 0,24 км)</t>
  </si>
  <si>
    <t>Реконструкция КЛ-0,4 кВ от ТП-425 до д.69 по ул.Мурысева (протяженностью 0,24 км)</t>
  </si>
  <si>
    <t>Реконструкция КЛ-0,4 кВ от ТП-425 до д.69 по ул.Мурысева (протяженностью 0,24 км)</t>
  </si>
  <si>
    <t>Реконструкция КЛ-0,4 кВ от ТП-425 до д.69 по ул.Мурысева (протяженностью 0,24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</si>
</sst>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8FB39C8D-F4D6-4997-B2CB-096F48247D1D}"/>
    <cellStyle name="Обычный" xfId="0" builtinId="0"/>
    <cellStyle name="Обычный 2" xfId="4" xr:uid="{F447020F-1F66-4424-9631-D0AF526510F7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88671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131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6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7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123</v>
      </c>
      <c r="C29" s="62">
        <f>ССР!G58*1.2</f>
        <v>14.8430769230772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14.8430769230772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124</v>
      </c>
      <c r="C31" s="62">
        <f>C30-ROUND(C30/1.2,5)</f>
        <v>2.4738469230772004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C30*I36</f>
        <v>17.217854938115853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126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116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118</v>
      </c>
      <c r="C35" s="76">
        <f>ССР!D67+ССР!E67</f>
        <v>248.20781538461711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122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123</v>
      </c>
      <c r="C37" s="76">
        <f>ССР!G67-'Сводка затрат'!C30</f>
        <v>7.0626461538459697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255.27046153846308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124</v>
      </c>
      <c r="C39" s="62">
        <f>C38-ROUND(C38/1.2,5)</f>
        <v>42.54508153846308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125</v>
      </c>
      <c r="C40" s="77">
        <f>C38*I37</f>
        <v>309.20256906217543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127</v>
      </c>
      <c r="C42" s="103">
        <f>C40+C32</f>
        <v>326.42042400029129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128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topLeftCell="C52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103.29230769231</v>
      </c>
      <c r="E25" s="20">
        <v>46.984615384614997</v>
      </c>
      <c r="F25" s="20">
        <v>0</v>
      </c>
      <c r="G25" s="20">
        <v>0</v>
      </c>
      <c r="H25" s="20">
        <v>150.27692307692001</v>
      </c>
    </row>
    <row r="26" spans="1:8" ht="17.100000000000001" customHeight="1" x14ac:dyDescent="0.3">
      <c r="A26" s="6"/>
      <c r="B26" s="9"/>
      <c r="C26" s="9" t="s">
        <v>26</v>
      </c>
      <c r="D26" s="20">
        <v>103.29230769231</v>
      </c>
      <c r="E26" s="20">
        <v>46.984615384614997</v>
      </c>
      <c r="F26" s="20">
        <v>0</v>
      </c>
      <c r="G26" s="20">
        <v>0</v>
      </c>
      <c r="H26" s="20">
        <v>150.27692307692001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41.584615384614999</v>
      </c>
      <c r="E40" s="20">
        <v>0</v>
      </c>
      <c r="F40" s="20">
        <v>0</v>
      </c>
      <c r="G40" s="20">
        <v>0</v>
      </c>
      <c r="H40" s="20">
        <v>41.584615384614999</v>
      </c>
    </row>
    <row r="41" spans="1:8" ht="17.100000000000001" customHeight="1" x14ac:dyDescent="0.3">
      <c r="A41" s="6"/>
      <c r="B41" s="9"/>
      <c r="C41" s="9" t="s">
        <v>38</v>
      </c>
      <c r="D41" s="20">
        <v>41.584615384614999</v>
      </c>
      <c r="E41" s="20">
        <v>0</v>
      </c>
      <c r="F41" s="20">
        <v>0</v>
      </c>
      <c r="G41" s="20">
        <v>0</v>
      </c>
      <c r="H41" s="20">
        <v>41.584615384614999</v>
      </c>
    </row>
    <row r="42" spans="1:8" ht="17.100000000000001" customHeight="1" x14ac:dyDescent="0.3">
      <c r="A42" s="6"/>
      <c r="B42" s="9"/>
      <c r="C42" s="9" t="s">
        <v>39</v>
      </c>
      <c r="D42" s="20">
        <v>144.87692307692001</v>
      </c>
      <c r="E42" s="20">
        <v>46.984615384614997</v>
      </c>
      <c r="F42" s="20">
        <v>0</v>
      </c>
      <c r="G42" s="20">
        <v>0</v>
      </c>
      <c r="H42" s="20">
        <v>191.86153846153999</v>
      </c>
    </row>
    <row r="43" spans="1:8" ht="17.100000000000001" customHeight="1" x14ac:dyDescent="0.3">
      <c r="A43" s="6"/>
      <c r="B43" s="9"/>
      <c r="C43" s="10" t="s">
        <v>40</v>
      </c>
      <c r="D43" s="20"/>
      <c r="E43" s="20"/>
      <c r="F43" s="20"/>
      <c r="G43" s="20"/>
      <c r="H43" s="20"/>
    </row>
    <row r="44" spans="1:8" ht="31.2" x14ac:dyDescent="0.3">
      <c r="A44" s="6">
        <v>3</v>
      </c>
      <c r="B44" s="6" t="s">
        <v>41</v>
      </c>
      <c r="C44" s="32" t="s">
        <v>42</v>
      </c>
      <c r="D44" s="20">
        <v>2.9076923076923</v>
      </c>
      <c r="E44" s="20">
        <v>0.92307692307692002</v>
      </c>
      <c r="F44" s="20">
        <v>0</v>
      </c>
      <c r="G44" s="20">
        <v>0</v>
      </c>
      <c r="H44" s="20">
        <v>3.8307692307691998</v>
      </c>
    </row>
    <row r="45" spans="1:8" ht="17.100000000000001" customHeight="1" x14ac:dyDescent="0.3">
      <c r="A45" s="6"/>
      <c r="B45" s="9"/>
      <c r="C45" s="9" t="s">
        <v>43</v>
      </c>
      <c r="D45" s="20">
        <v>2.9076923076923</v>
      </c>
      <c r="E45" s="20">
        <v>0.92307692307692002</v>
      </c>
      <c r="F45" s="20">
        <v>0</v>
      </c>
      <c r="G45" s="20">
        <v>0</v>
      </c>
      <c r="H45" s="20">
        <v>3.8307692307691998</v>
      </c>
    </row>
    <row r="46" spans="1:8" ht="17.100000000000001" customHeight="1" x14ac:dyDescent="0.3">
      <c r="A46" s="6"/>
      <c r="B46" s="9"/>
      <c r="C46" s="9" t="s">
        <v>44</v>
      </c>
      <c r="D46" s="20">
        <v>147.78461538462</v>
      </c>
      <c r="E46" s="20">
        <v>47.907692307692002</v>
      </c>
      <c r="F46" s="20">
        <v>0</v>
      </c>
      <c r="G46" s="20">
        <v>0</v>
      </c>
      <c r="H46" s="20">
        <v>195.69230769231001</v>
      </c>
    </row>
    <row r="47" spans="1:8" ht="17.100000000000001" customHeight="1" x14ac:dyDescent="0.3">
      <c r="A47" s="6"/>
      <c r="B47" s="9"/>
      <c r="C47" s="9" t="s">
        <v>45</v>
      </c>
      <c r="D47" s="20"/>
      <c r="E47" s="20"/>
      <c r="F47" s="20"/>
      <c r="G47" s="20"/>
      <c r="H47" s="20"/>
    </row>
    <row r="48" spans="1:8" x14ac:dyDescent="0.3">
      <c r="A48" s="6">
        <v>4</v>
      </c>
      <c r="B48" s="6" t="s">
        <v>46</v>
      </c>
      <c r="C48" s="7" t="s">
        <v>47</v>
      </c>
      <c r="D48" s="20">
        <v>0</v>
      </c>
      <c r="E48" s="20">
        <v>0</v>
      </c>
      <c r="F48" s="20">
        <v>0</v>
      </c>
      <c r="G48" s="20">
        <v>5.3538461538461997</v>
      </c>
      <c r="H48" s="20">
        <v>5.3538461538461997</v>
      </c>
    </row>
    <row r="49" spans="1:8" ht="31.2" x14ac:dyDescent="0.3">
      <c r="A49" s="6">
        <v>5</v>
      </c>
      <c r="B49" s="6" t="s">
        <v>68</v>
      </c>
      <c r="C49" s="7" t="s">
        <v>69</v>
      </c>
      <c r="D49" s="20">
        <v>3.8769230769231</v>
      </c>
      <c r="E49" s="20">
        <v>1.2461538461538</v>
      </c>
      <c r="F49" s="20">
        <v>0</v>
      </c>
      <c r="G49" s="20">
        <v>0</v>
      </c>
      <c r="H49" s="20">
        <v>5.1230769230769004</v>
      </c>
    </row>
    <row r="50" spans="1:8" ht="17.100000000000001" customHeight="1" x14ac:dyDescent="0.3">
      <c r="A50" s="6"/>
      <c r="B50" s="9"/>
      <c r="C50" s="9" t="s">
        <v>67</v>
      </c>
      <c r="D50" s="20">
        <v>3.8769230769231</v>
      </c>
      <c r="E50" s="20">
        <v>1.2461538461538</v>
      </c>
      <c r="F50" s="20">
        <v>0</v>
      </c>
      <c r="G50" s="20">
        <v>5.3538461538461997</v>
      </c>
      <c r="H50" s="20">
        <v>10.476923076923001</v>
      </c>
    </row>
    <row r="51" spans="1:8" ht="17.100000000000001" customHeight="1" x14ac:dyDescent="0.3">
      <c r="A51" s="6"/>
      <c r="B51" s="9"/>
      <c r="C51" s="9" t="s">
        <v>66</v>
      </c>
      <c r="D51" s="20">
        <v>151.66153846154</v>
      </c>
      <c r="E51" s="20">
        <v>49.153846153845997</v>
      </c>
      <c r="F51" s="20">
        <v>0</v>
      </c>
      <c r="G51" s="20">
        <v>5.3538461538461997</v>
      </c>
      <c r="H51" s="20">
        <v>206.16923076923001</v>
      </c>
    </row>
    <row r="52" spans="1:8" ht="17.100000000000001" customHeight="1" x14ac:dyDescent="0.3">
      <c r="A52" s="6"/>
      <c r="B52" s="9"/>
      <c r="C52" s="9" t="s">
        <v>65</v>
      </c>
      <c r="D52" s="20"/>
      <c r="E52" s="20"/>
      <c r="F52" s="20"/>
      <c r="G52" s="20"/>
      <c r="H52" s="20"/>
    </row>
    <row r="53" spans="1:8" x14ac:dyDescent="0.3">
      <c r="A53" s="6"/>
      <c r="B53" s="6"/>
      <c r="C53" s="7"/>
      <c r="D53" s="20"/>
      <c r="E53" s="20"/>
      <c r="F53" s="20"/>
      <c r="G53" s="20"/>
      <c r="H53" s="20">
        <f>SUM(D53:G53)</f>
        <v>0</v>
      </c>
    </row>
    <row r="54" spans="1:8" ht="17.100000000000001" customHeight="1" x14ac:dyDescent="0.3">
      <c r="A54" s="6"/>
      <c r="B54" s="9"/>
      <c r="C54" s="9" t="s">
        <v>64</v>
      </c>
      <c r="D54" s="20">
        <f>SUM(D53:D53)</f>
        <v>0</v>
      </c>
      <c r="E54" s="20">
        <f>SUM(E53:E53)</f>
        <v>0</v>
      </c>
      <c r="F54" s="20">
        <f>SUM(F53:F53)</f>
        <v>0</v>
      </c>
      <c r="G54" s="20">
        <f>SUM(G53:G53)</f>
        <v>0</v>
      </c>
      <c r="H54" s="20">
        <f>SUM(D54:G54)</f>
        <v>0</v>
      </c>
    </row>
    <row r="55" spans="1:8" ht="17.100000000000001" customHeight="1" x14ac:dyDescent="0.3">
      <c r="A55" s="6"/>
      <c r="B55" s="9"/>
      <c r="C55" s="9" t="s">
        <v>63</v>
      </c>
      <c r="D55" s="20">
        <v>151.66153846154</v>
      </c>
      <c r="E55" s="20">
        <v>49.153846153845997</v>
      </c>
      <c r="F55" s="20">
        <v>0</v>
      </c>
      <c r="G55" s="20">
        <v>5.3538461538461997</v>
      </c>
      <c r="H55" s="20">
        <v>206.16923076923001</v>
      </c>
    </row>
    <row r="56" spans="1:8" ht="153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>
        <v>6</v>
      </c>
      <c r="B57" s="6" t="s">
        <v>61</v>
      </c>
      <c r="C57" s="7" t="s">
        <v>60</v>
      </c>
      <c r="D57" s="20">
        <v>0</v>
      </c>
      <c r="E57" s="20">
        <v>0</v>
      </c>
      <c r="F57" s="20">
        <v>0</v>
      </c>
      <c r="G57" s="20">
        <v>12.369230769231001</v>
      </c>
      <c r="H57" s="20">
        <v>12.369230769231001</v>
      </c>
    </row>
    <row r="58" spans="1:8" ht="17.100000000000001" customHeight="1" x14ac:dyDescent="0.3">
      <c r="A58" s="6"/>
      <c r="B58" s="9"/>
      <c r="C58" s="9" t="s">
        <v>59</v>
      </c>
      <c r="D58" s="20">
        <v>0</v>
      </c>
      <c r="E58" s="20">
        <v>0</v>
      </c>
      <c r="F58" s="20">
        <v>0</v>
      </c>
      <c r="G58" s="20">
        <v>12.369230769231001</v>
      </c>
      <c r="H58" s="20">
        <v>12.369230769231001</v>
      </c>
    </row>
    <row r="59" spans="1:8" ht="17.100000000000001" customHeight="1" x14ac:dyDescent="0.3">
      <c r="A59" s="6"/>
      <c r="B59" s="9"/>
      <c r="C59" s="9" t="s">
        <v>58</v>
      </c>
      <c r="D59" s="20">
        <v>151.66153846154</v>
      </c>
      <c r="E59" s="20">
        <v>49.153846153845997</v>
      </c>
      <c r="F59" s="20">
        <v>0</v>
      </c>
      <c r="G59" s="20">
        <v>17.723076923076999</v>
      </c>
      <c r="H59" s="20">
        <v>218.53846153846001</v>
      </c>
    </row>
    <row r="60" spans="1:8" ht="17.100000000000001" customHeight="1" x14ac:dyDescent="0.3">
      <c r="A60" s="6"/>
      <c r="B60" s="9"/>
      <c r="C60" s="9" t="s">
        <v>57</v>
      </c>
      <c r="D60" s="20"/>
      <c r="E60" s="20"/>
      <c r="F60" s="20"/>
      <c r="G60" s="20"/>
      <c r="H60" s="20"/>
    </row>
    <row r="61" spans="1:8" ht="33.9" customHeight="1" x14ac:dyDescent="0.3">
      <c r="A61" s="6">
        <v>7</v>
      </c>
      <c r="B61" s="6" t="s">
        <v>56</v>
      </c>
      <c r="C61" s="7" t="s">
        <v>55</v>
      </c>
      <c r="D61" s="20">
        <f>D59 * 3%</f>
        <v>4.5498461538462003</v>
      </c>
      <c r="E61" s="20">
        <f>E59 * 3%</f>
        <v>1.4746153846153798</v>
      </c>
      <c r="F61" s="20">
        <f>F59 * 3%</f>
        <v>0</v>
      </c>
      <c r="G61" s="20">
        <f>G59 * 3%</f>
        <v>0.53169230769230991</v>
      </c>
      <c r="H61" s="20">
        <f>SUM(D61:G61)</f>
        <v>6.5561538461538902</v>
      </c>
    </row>
    <row r="62" spans="1:8" ht="17.100000000000001" customHeight="1" x14ac:dyDescent="0.3">
      <c r="A62" s="6"/>
      <c r="B62" s="9"/>
      <c r="C62" s="9" t="s">
        <v>54</v>
      </c>
      <c r="D62" s="20">
        <f>D61</f>
        <v>4.5498461538462003</v>
      </c>
      <c r="E62" s="20">
        <f>E61</f>
        <v>1.4746153846153798</v>
      </c>
      <c r="F62" s="20">
        <f>F61</f>
        <v>0</v>
      </c>
      <c r="G62" s="20">
        <f>G61</f>
        <v>0.53169230769230991</v>
      </c>
      <c r="H62" s="20">
        <f>SUM(D62:G62)</f>
        <v>6.5561538461538902</v>
      </c>
    </row>
    <row r="63" spans="1:8" ht="17.100000000000001" customHeight="1" x14ac:dyDescent="0.3">
      <c r="A63" s="6"/>
      <c r="B63" s="9"/>
      <c r="C63" s="9" t="s">
        <v>53</v>
      </c>
      <c r="D63" s="20">
        <f>D62 + D59</f>
        <v>156.21138461538621</v>
      </c>
      <c r="E63" s="20">
        <f>E62 + E59</f>
        <v>50.62846153846138</v>
      </c>
      <c r="F63" s="20">
        <f>F62 + F59</f>
        <v>0</v>
      </c>
      <c r="G63" s="20">
        <f>G62 + G59</f>
        <v>18.254769230769309</v>
      </c>
      <c r="H63" s="20">
        <f>SUM(D63:G63)</f>
        <v>225.0946153846169</v>
      </c>
    </row>
    <row r="64" spans="1:8" ht="17.100000000000001" customHeight="1" x14ac:dyDescent="0.3">
      <c r="A64" s="6"/>
      <c r="B64" s="9"/>
      <c r="C64" s="9" t="s">
        <v>52</v>
      </c>
      <c r="D64" s="20"/>
      <c r="E64" s="20"/>
      <c r="F64" s="20"/>
      <c r="G64" s="20"/>
      <c r="H64" s="20"/>
    </row>
    <row r="65" spans="1:8" ht="17.100000000000001" customHeight="1" x14ac:dyDescent="0.3">
      <c r="A65" s="6">
        <v>8</v>
      </c>
      <c r="B65" s="6" t="s">
        <v>51</v>
      </c>
      <c r="C65" s="7" t="s">
        <v>50</v>
      </c>
      <c r="D65" s="20">
        <f>D63 * 20%</f>
        <v>31.242276923077242</v>
      </c>
      <c r="E65" s="20">
        <f>E63 * 20%</f>
        <v>10.125692307692276</v>
      </c>
      <c r="F65" s="20">
        <f>F63 * 20%</f>
        <v>0</v>
      </c>
      <c r="G65" s="20">
        <f>G63 * 20%</f>
        <v>3.650953846153862</v>
      </c>
      <c r="H65" s="20">
        <f>SUM(D65:G65)</f>
        <v>45.018923076923379</v>
      </c>
    </row>
    <row r="66" spans="1:8" ht="17.100000000000001" customHeight="1" x14ac:dyDescent="0.3">
      <c r="A66" s="6"/>
      <c r="B66" s="9"/>
      <c r="C66" s="9" t="s">
        <v>49</v>
      </c>
      <c r="D66" s="20">
        <f>D65</f>
        <v>31.242276923077242</v>
      </c>
      <c r="E66" s="20">
        <f>E65</f>
        <v>10.125692307692276</v>
      </c>
      <c r="F66" s="20">
        <f>F65</f>
        <v>0</v>
      </c>
      <c r="G66" s="20">
        <f>G65</f>
        <v>3.650953846153862</v>
      </c>
      <c r="H66" s="20">
        <f>SUM(D66:G66)</f>
        <v>45.018923076923379</v>
      </c>
    </row>
    <row r="67" spans="1:8" ht="17.100000000000001" customHeight="1" x14ac:dyDescent="0.3">
      <c r="A67" s="6"/>
      <c r="B67" s="9"/>
      <c r="C67" s="9" t="s">
        <v>48</v>
      </c>
      <c r="D67" s="20">
        <f>D66 + D63</f>
        <v>187.45366153846345</v>
      </c>
      <c r="E67" s="20">
        <f>E66 + E63</f>
        <v>60.754153846153656</v>
      </c>
      <c r="F67" s="20">
        <f>F66 + F63</f>
        <v>0</v>
      </c>
      <c r="G67" s="20">
        <f>G66 + G63</f>
        <v>21.90572307692317</v>
      </c>
      <c r="H67" s="20">
        <f>SUM(D67:G67)</f>
        <v>270.11353846154026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103.30135015419</v>
      </c>
      <c r="E13" s="19">
        <v>46.991019903073997</v>
      </c>
      <c r="F13" s="19">
        <v>0</v>
      </c>
      <c r="G13" s="19">
        <v>0</v>
      </c>
      <c r="H13" s="19">
        <v>150.29237005727001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103.30135015419</v>
      </c>
      <c r="E14" s="19">
        <v>46.991019903073997</v>
      </c>
      <c r="F14" s="19">
        <v>0</v>
      </c>
      <c r="G14" s="19">
        <v>0</v>
      </c>
      <c r="H14" s="19">
        <v>150.29237005727001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37</v>
      </c>
      <c r="D13" s="19">
        <v>0</v>
      </c>
      <c r="E13" s="19">
        <v>0</v>
      </c>
      <c r="F13" s="19">
        <v>0</v>
      </c>
      <c r="G13" s="19">
        <v>41.567082663476</v>
      </c>
      <c r="H13" s="19">
        <v>41.567082663476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41.567082663476</v>
      </c>
      <c r="H14" s="19">
        <v>41.567082663476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80</v>
      </c>
      <c r="D13" s="19">
        <v>0</v>
      </c>
      <c r="E13" s="19">
        <v>0</v>
      </c>
      <c r="F13" s="19">
        <v>0</v>
      </c>
      <c r="G13" s="19">
        <v>5.7197883617593996</v>
      </c>
      <c r="H13" s="19">
        <v>5.7197883617593996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5.7197883617593996</v>
      </c>
      <c r="H14" s="19">
        <v>5.7197883617593996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12.369230769231001</v>
      </c>
      <c r="H13" s="19">
        <v>12.369230769231001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12.369230769231001</v>
      </c>
      <c r="H14" s="19">
        <v>12.369230769231001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5" zoomScaleNormal="87" workbookViewId="0">
      <selection activeCell="H3" sqref="H3:H4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85</v>
      </c>
      <c r="B1" s="37" t="s">
        <v>86</v>
      </c>
      <c r="C1" s="37" t="s">
        <v>87</v>
      </c>
      <c r="D1" s="37" t="s">
        <v>88</v>
      </c>
      <c r="E1" s="37" t="s">
        <v>89</v>
      </c>
      <c r="F1" s="37" t="s">
        <v>90</v>
      </c>
      <c r="G1" s="37" t="s">
        <v>91</v>
      </c>
      <c r="H1" s="37" t="s">
        <v>92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74</v>
      </c>
      <c r="B3" s="94"/>
      <c r="C3" s="45"/>
      <c r="D3" s="43">
        <v>150.29237005727001</v>
      </c>
      <c r="E3" s="41"/>
      <c r="F3" s="41"/>
      <c r="G3" s="41"/>
      <c r="H3" s="48"/>
    </row>
    <row r="4" spans="1:8" x14ac:dyDescent="0.3">
      <c r="A4" s="95" t="s">
        <v>93</v>
      </c>
      <c r="B4" s="42" t="s">
        <v>94</v>
      </c>
      <c r="C4" s="45"/>
      <c r="D4" s="43">
        <v>103.30135015419</v>
      </c>
      <c r="E4" s="41"/>
      <c r="F4" s="41"/>
      <c r="G4" s="41"/>
      <c r="H4" s="48"/>
    </row>
    <row r="5" spans="1:8" x14ac:dyDescent="0.3">
      <c r="A5" s="95"/>
      <c r="B5" s="42" t="s">
        <v>95</v>
      </c>
      <c r="C5" s="37"/>
      <c r="D5" s="43">
        <v>46.991019903073997</v>
      </c>
      <c r="E5" s="41"/>
      <c r="F5" s="41"/>
      <c r="G5" s="41"/>
      <c r="H5" s="47"/>
    </row>
    <row r="6" spans="1:8" x14ac:dyDescent="0.3">
      <c r="A6" s="96"/>
      <c r="B6" s="42" t="s">
        <v>96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99</v>
      </c>
      <c r="D8" s="44">
        <v>150.29237005727001</v>
      </c>
      <c r="E8" s="41">
        <v>0.06</v>
      </c>
      <c r="F8" s="41" t="s">
        <v>98</v>
      </c>
      <c r="G8" s="44">
        <v>2504.8728342877998</v>
      </c>
      <c r="H8" s="47"/>
    </row>
    <row r="9" spans="1:8" x14ac:dyDescent="0.3">
      <c r="A9" s="99">
        <v>1</v>
      </c>
      <c r="B9" s="42" t="s">
        <v>94</v>
      </c>
      <c r="C9" s="95"/>
      <c r="D9" s="44">
        <v>103.30135015419</v>
      </c>
      <c r="E9" s="41"/>
      <c r="F9" s="41"/>
      <c r="G9" s="41"/>
      <c r="H9" s="96" t="s">
        <v>74</v>
      </c>
    </row>
    <row r="10" spans="1:8" x14ac:dyDescent="0.3">
      <c r="A10" s="95"/>
      <c r="B10" s="42" t="s">
        <v>95</v>
      </c>
      <c r="C10" s="95"/>
      <c r="D10" s="44">
        <v>46.991019903073997</v>
      </c>
      <c r="E10" s="41"/>
      <c r="F10" s="41"/>
      <c r="G10" s="41"/>
      <c r="H10" s="96"/>
    </row>
    <row r="11" spans="1:8" x14ac:dyDescent="0.3">
      <c r="A11" s="95"/>
      <c r="B11" s="42" t="s">
        <v>96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97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37</v>
      </c>
      <c r="B13" s="94"/>
      <c r="C13" s="37"/>
      <c r="D13" s="43">
        <v>41.567082663476</v>
      </c>
      <c r="E13" s="41"/>
      <c r="F13" s="41"/>
      <c r="G13" s="41"/>
      <c r="H13" s="47"/>
    </row>
    <row r="14" spans="1:8" x14ac:dyDescent="0.3">
      <c r="A14" s="95" t="s">
        <v>100</v>
      </c>
      <c r="B14" s="42" t="s">
        <v>94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97</v>
      </c>
      <c r="C17" s="37"/>
      <c r="D17" s="43">
        <v>41.567082663476</v>
      </c>
      <c r="E17" s="41"/>
      <c r="F17" s="41"/>
      <c r="G17" s="41"/>
      <c r="H17" s="47"/>
    </row>
    <row r="18" spans="1:8" x14ac:dyDescent="0.3">
      <c r="A18" s="97" t="s">
        <v>37</v>
      </c>
      <c r="B18" s="98"/>
      <c r="C18" s="95" t="s">
        <v>99</v>
      </c>
      <c r="D18" s="44">
        <v>41.567082663476</v>
      </c>
      <c r="E18" s="41">
        <v>0.06</v>
      </c>
      <c r="F18" s="41" t="s">
        <v>98</v>
      </c>
      <c r="G18" s="44">
        <v>692.78471105793994</v>
      </c>
      <c r="H18" s="47"/>
    </row>
    <row r="19" spans="1:8" x14ac:dyDescent="0.3">
      <c r="A19" s="99">
        <v>1</v>
      </c>
      <c r="B19" s="42" t="s">
        <v>94</v>
      </c>
      <c r="C19" s="95"/>
      <c r="D19" s="44">
        <v>0</v>
      </c>
      <c r="E19" s="41"/>
      <c r="F19" s="41"/>
      <c r="G19" s="41"/>
      <c r="H19" s="96" t="s">
        <v>74</v>
      </c>
    </row>
    <row r="20" spans="1:8" x14ac:dyDescent="0.3">
      <c r="A20" s="95"/>
      <c r="B20" s="42" t="s">
        <v>95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96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97</v>
      </c>
      <c r="C22" s="95"/>
      <c r="D22" s="44">
        <v>41.567082663476</v>
      </c>
      <c r="E22" s="41"/>
      <c r="F22" s="41"/>
      <c r="G22" s="41"/>
      <c r="H22" s="96"/>
    </row>
    <row r="23" spans="1:8" ht="24.6" x14ac:dyDescent="0.3">
      <c r="A23" s="100" t="s">
        <v>80</v>
      </c>
      <c r="B23" s="94"/>
      <c r="C23" s="37"/>
      <c r="D23" s="43">
        <v>5.7197883617593996</v>
      </c>
      <c r="E23" s="41"/>
      <c r="F23" s="41"/>
      <c r="G23" s="41"/>
      <c r="H23" s="47"/>
    </row>
    <row r="24" spans="1:8" x14ac:dyDescent="0.3">
      <c r="A24" s="95" t="s">
        <v>101</v>
      </c>
      <c r="B24" s="42" t="s">
        <v>94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97</v>
      </c>
      <c r="C27" s="37"/>
      <c r="D27" s="43">
        <v>5.7197883617593996</v>
      </c>
      <c r="E27" s="41"/>
      <c r="F27" s="41"/>
      <c r="G27" s="41"/>
      <c r="H27" s="47"/>
    </row>
    <row r="28" spans="1:8" x14ac:dyDescent="0.3">
      <c r="A28" s="97" t="s">
        <v>80</v>
      </c>
      <c r="B28" s="98"/>
      <c r="C28" s="95" t="s">
        <v>99</v>
      </c>
      <c r="D28" s="44">
        <v>5.7197883617593996</v>
      </c>
      <c r="E28" s="41">
        <v>0.06</v>
      </c>
      <c r="F28" s="41" t="s">
        <v>98</v>
      </c>
      <c r="G28" s="44">
        <v>95.329806029322995</v>
      </c>
      <c r="H28" s="47"/>
    </row>
    <row r="29" spans="1:8" x14ac:dyDescent="0.3">
      <c r="A29" s="99">
        <v>1</v>
      </c>
      <c r="B29" s="42" t="s">
        <v>94</v>
      </c>
      <c r="C29" s="95"/>
      <c r="D29" s="44">
        <v>0</v>
      </c>
      <c r="E29" s="41"/>
      <c r="F29" s="41"/>
      <c r="G29" s="41"/>
      <c r="H29" s="96" t="s">
        <v>74</v>
      </c>
    </row>
    <row r="30" spans="1:8" x14ac:dyDescent="0.3">
      <c r="A30" s="95"/>
      <c r="B30" s="42" t="s">
        <v>95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96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97</v>
      </c>
      <c r="C32" s="95"/>
      <c r="D32" s="44">
        <v>5.7197883617593996</v>
      </c>
      <c r="E32" s="41"/>
      <c r="F32" s="41"/>
      <c r="G32" s="41"/>
      <c r="H32" s="96"/>
    </row>
    <row r="33" spans="1:8" ht="24.6" x14ac:dyDescent="0.3">
      <c r="A33" s="100" t="s">
        <v>83</v>
      </c>
      <c r="B33" s="94"/>
      <c r="C33" s="37"/>
      <c r="D33" s="43">
        <v>12.369230769231001</v>
      </c>
      <c r="E33" s="41"/>
      <c r="F33" s="41"/>
      <c r="G33" s="41"/>
      <c r="H33" s="47"/>
    </row>
    <row r="34" spans="1:8" x14ac:dyDescent="0.3">
      <c r="A34" s="95" t="s">
        <v>102</v>
      </c>
      <c r="B34" s="42" t="s">
        <v>94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95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96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97</v>
      </c>
      <c r="C37" s="37"/>
      <c r="D37" s="43">
        <v>12.369230769231001</v>
      </c>
      <c r="E37" s="41"/>
      <c r="F37" s="41"/>
      <c r="G37" s="41"/>
      <c r="H37" s="47"/>
    </row>
    <row r="38" spans="1:8" x14ac:dyDescent="0.3">
      <c r="A38" s="97" t="s">
        <v>83</v>
      </c>
      <c r="B38" s="98"/>
      <c r="C38" s="95" t="s">
        <v>99</v>
      </c>
      <c r="D38" s="44">
        <v>12.369230769231001</v>
      </c>
      <c r="E38" s="41">
        <v>0.06</v>
      </c>
      <c r="F38" s="41" t="s">
        <v>98</v>
      </c>
      <c r="G38" s="44">
        <v>206.15384615385</v>
      </c>
      <c r="H38" s="47"/>
    </row>
    <row r="39" spans="1:8" x14ac:dyDescent="0.3">
      <c r="A39" s="99">
        <v>1</v>
      </c>
      <c r="B39" s="42" t="s">
        <v>94</v>
      </c>
      <c r="C39" s="95"/>
      <c r="D39" s="44">
        <v>0</v>
      </c>
      <c r="E39" s="41"/>
      <c r="F39" s="41"/>
      <c r="G39" s="41"/>
      <c r="H39" s="96" t="s">
        <v>74</v>
      </c>
    </row>
    <row r="40" spans="1:8" x14ac:dyDescent="0.3">
      <c r="A40" s="95"/>
      <c r="B40" s="42" t="s">
        <v>95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96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97</v>
      </c>
      <c r="C42" s="95"/>
      <c r="D42" s="44">
        <v>12.369230769231001</v>
      </c>
      <c r="E42" s="41"/>
      <c r="F42" s="41"/>
      <c r="G42" s="41"/>
      <c r="H42" s="96"/>
    </row>
    <row r="43" spans="1:8" x14ac:dyDescent="0.3">
      <c r="A43" s="46"/>
      <c r="C43" s="46"/>
      <c r="D43" s="40"/>
      <c r="E43" s="40"/>
      <c r="F43" s="40"/>
      <c r="G43" s="40"/>
      <c r="H43" s="49"/>
    </row>
    <row r="45" spans="1:8" x14ac:dyDescent="0.3">
      <c r="A45" s="101" t="s">
        <v>103</v>
      </c>
      <c r="B45" s="101"/>
      <c r="C45" s="101"/>
      <c r="D45" s="101"/>
      <c r="E45" s="101"/>
      <c r="F45" s="101"/>
      <c r="G45" s="101"/>
      <c r="H45" s="101"/>
    </row>
    <row r="46" spans="1:8" x14ac:dyDescent="0.3">
      <c r="A46" s="101" t="s">
        <v>104</v>
      </c>
      <c r="B46" s="101"/>
      <c r="C46" s="101"/>
      <c r="D46" s="101"/>
      <c r="E46" s="101"/>
      <c r="F46" s="101"/>
      <c r="G46" s="101"/>
      <c r="H46" s="101"/>
    </row>
  </sheetData>
  <mergeCells count="26">
    <mergeCell ref="A45:H45"/>
    <mergeCell ref="A46:H46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130</v>
      </c>
      <c r="B4" s="26" t="s">
        <v>98</v>
      </c>
      <c r="C4" s="27">
        <v>0.43384615384615</v>
      </c>
      <c r="D4" s="27">
        <v>55.815508477115003</v>
      </c>
      <c r="E4" s="26">
        <v>0.4</v>
      </c>
      <c r="F4" s="25" t="s">
        <v>130</v>
      </c>
      <c r="G4" s="27">
        <v>24.215343677764</v>
      </c>
      <c r="H4" s="28" t="s">
        <v>129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2025-11-19T08:02:03Z</dcterms:modified>
</cp:coreProperties>
</file>